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870" activeTab="0"/>
  </bookViews>
  <sheets>
    <sheet name="A2" sheetId="1" r:id="rId1"/>
    <sheet name="A3" sheetId="2" r:id="rId2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comments1.xml><?xml version="1.0" encoding="utf-8"?>
<comments xmlns="http://schemas.openxmlformats.org/spreadsheetml/2006/main">
  <authors>
    <author>lissandro</author>
  </authors>
  <commentList>
    <comment ref="G1" authorId="0">
      <text>
        <r>
          <rPr>
            <b/>
            <sz val="9"/>
            <color indexed="10"/>
            <rFont val="Arial"/>
            <family val="2"/>
          </rPr>
          <t>Atenção:</t>
        </r>
        <r>
          <rPr>
            <b/>
            <sz val="9"/>
            <rFont val="Arial"/>
            <family val="2"/>
          </rPr>
          <t xml:space="preserve">
</t>
        </r>
        <r>
          <rPr>
            <sz val="9"/>
            <rFont val="Arial"/>
            <family val="2"/>
          </rPr>
          <t xml:space="preserve">Somente os campos em </t>
        </r>
        <r>
          <rPr>
            <sz val="9"/>
            <color indexed="40"/>
            <rFont val="Arial"/>
            <family val="2"/>
          </rPr>
          <t>BRANCO</t>
        </r>
        <r>
          <rPr>
            <sz val="9"/>
            <rFont val="Arial"/>
            <family val="2"/>
          </rPr>
          <t xml:space="preserve"> poderão ser preenchidos.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color indexed="10"/>
            <rFont val="Arial"/>
            <family val="2"/>
          </rPr>
          <t>Fontes de recursos:</t>
        </r>
        <r>
          <rPr>
            <sz val="9"/>
            <rFont val="Arial"/>
            <family val="2"/>
          </rPr>
          <t xml:space="preserve">
Preencha o percentual das fontes de recursos do projeto (totalizando 100%).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10"/>
            <rFont val="Tahoma"/>
            <family val="2"/>
          </rPr>
          <t>Grupos: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Arial"/>
            <family val="2"/>
          </rPr>
          <t>Para inserir um Grupo de Projeto preencha apenas os campos,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ITEM e DISCRIMINAÇÃO. </t>
        </r>
      </text>
    </comment>
    <comment ref="G11" authorId="0">
      <text>
        <r>
          <rPr>
            <b/>
            <sz val="9"/>
            <color indexed="10"/>
            <rFont val="Arial"/>
            <family val="2"/>
          </rPr>
          <t>Itens:</t>
        </r>
        <r>
          <rPr>
            <sz val="9"/>
            <rFont val="Arial"/>
            <family val="2"/>
          </rPr>
          <t xml:space="preserve">
Para inserir um Item de Projeto preencha todos os campos. Desde </t>
        </r>
        <r>
          <rPr>
            <b/>
            <sz val="9"/>
            <rFont val="Arial"/>
            <family val="2"/>
          </rPr>
          <t>ITEM</t>
        </r>
        <r>
          <rPr>
            <sz val="9"/>
            <rFont val="Arial"/>
            <family val="2"/>
          </rPr>
          <t xml:space="preserve"> até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
</t>
        </r>
        <r>
          <rPr>
            <b/>
            <sz val="9"/>
            <color indexed="10"/>
            <rFont val="Arial"/>
            <family val="2"/>
          </rPr>
          <t>OBS:</t>
        </r>
        <r>
          <rPr>
            <sz val="9"/>
            <rFont val="Arial"/>
            <family val="2"/>
          </rPr>
          <t xml:space="preserve">
Os itens com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 igual a zero serão considerados itens financiados com recusros próprios da prefeitura.</t>
        </r>
      </text>
    </comment>
    <comment ref="G22" authorId="0">
      <text>
        <r>
          <rPr>
            <b/>
            <sz val="9"/>
            <color indexed="10"/>
            <rFont val="Arial"/>
            <family val="2"/>
          </rPr>
          <t>Recursos da Prefeitura:</t>
        </r>
        <r>
          <rPr>
            <sz val="9"/>
            <rFont val="Arial"/>
            <family val="2"/>
          </rPr>
          <t xml:space="preserve">
Serão considerados como recurso próprio da prefeitura os itens de projeto que estiverem com o custo unitário zerado ou em branco. </t>
        </r>
      </text>
    </comment>
  </commentList>
</comments>
</file>

<file path=xl/sharedStrings.xml><?xml version="1.0" encoding="utf-8"?>
<sst xmlns="http://schemas.openxmlformats.org/spreadsheetml/2006/main" count="120" uniqueCount="89">
  <si>
    <t>PLANILHA DE ORÇAMENTO</t>
  </si>
  <si>
    <t>(A 2)</t>
  </si>
  <si>
    <t>ITEM</t>
  </si>
  <si>
    <t>FONTES</t>
  </si>
  <si>
    <t>%</t>
  </si>
  <si>
    <t>Outros Recursos</t>
  </si>
  <si>
    <t>MUNICÍPIO:</t>
  </si>
  <si>
    <t>Total do Projeto</t>
  </si>
  <si>
    <t>PROJETO:</t>
  </si>
  <si>
    <t>DISCRIMINAÇÃO</t>
  </si>
  <si>
    <t>UNID.</t>
  </si>
  <si>
    <t>QUANT.</t>
  </si>
  <si>
    <t>CUSTO UNIT.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</si>
  <si>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</si>
  <si>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</si>
  <si>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</si>
  <si>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</si>
  <si>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</si>
  <si>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</si>
  <si>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</si>
  <si>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</si>
  <si>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</si>
  <si>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Recursos Badesc Cidades</t>
  </si>
  <si>
    <t>PROGRAMA BADESC CIDADES</t>
  </si>
  <si>
    <t>GEROM    -</t>
  </si>
  <si>
    <t>GERÊNCIA DE OPERAÇÕES MUNICIPAIS</t>
  </si>
  <si>
    <t>TOTAL DA OBRA</t>
  </si>
  <si>
    <t>CRONOGRAMA FÍSICO - FINANCEIRO</t>
  </si>
  <si>
    <t>A 3</t>
  </si>
  <si>
    <t xml:space="preserve">GEROM </t>
  </si>
  <si>
    <t>BADESC CIDADES</t>
  </si>
  <si>
    <t>PROGRAMA OPERACIONAL PARA DESENVOLVIMENTO MUNICIPAL</t>
  </si>
  <si>
    <r>
      <t xml:space="preserve">FOLHA: </t>
    </r>
    <r>
      <rPr>
        <sz val="9"/>
        <color indexed="8"/>
        <rFont val="Arial"/>
        <family val="2"/>
      </rPr>
      <t>   </t>
    </r>
  </si>
  <si>
    <t>PERÍODO</t>
  </si>
  <si>
    <t>TOTAL</t>
  </si>
  <si>
    <t>Mês 01</t>
  </si>
  <si>
    <t>Mês 02</t>
  </si>
  <si>
    <t>Mês 03</t>
  </si>
  <si>
    <t>Mês 04</t>
  </si>
  <si>
    <t>Mês 05</t>
  </si>
  <si>
    <t>Mês 06</t>
  </si>
  <si>
    <t>R$</t>
  </si>
  <si>
    <t>TOTAL NO MÊS (SIMPLES)</t>
  </si>
  <si>
    <t>TOTAL NO MÊS (ACUMULADO)</t>
  </si>
  <si>
    <t>ASSINATURA:</t>
  </si>
  <si>
    <t>Rua Almirante Alvim, 491 - CP 1521 - CEP 88015-380 - Florianópolis - SC - Fone: (0--48) 3216-5032 /  5156 - Fax: 3216-5007</t>
  </si>
  <si>
    <t>IOMERÊ</t>
  </si>
  <si>
    <t>SERVIÇOS PRELIMINARES</t>
  </si>
  <si>
    <t>SERVICOS TOPOGRAFICOS PARA PAVIMENTACAO, INCLUSIVE NOTA DE SERVICOS, ACOMPANHAMENTO E GREIDE</t>
  </si>
  <si>
    <t>m2</t>
  </si>
  <si>
    <t>PLACA DE OBRA EM CHAPA DE ACO GALVANIZADO</t>
  </si>
  <si>
    <t>1.1</t>
  </si>
  <si>
    <t>1.2</t>
  </si>
  <si>
    <t>BOCA DE LOBO EM ALVENARIA TIJOLO MACICO, REVESTIDA C/ ARGAMASSA DE CIMENTO E AREIA 1:3, SOBRE LASTRO DE CONCRETO 10CM E TAMPA DE FERRO FUNDIDO</t>
  </si>
  <si>
    <t>TUBO CONCRETO SIMPLES DN 300 MM PARA DRENAGEM - FORNECIMENTO E INSTALACAO INCLUSIVE ESCAVACAO MANUAL 1M3/M</t>
  </si>
  <si>
    <t>m</t>
  </si>
  <si>
    <t>TUBO CONCRETO SIMPLES DN 400 MM PARA DRENAGEM - FORNECIMENTO E INSTALACAO INCLUSIVE ESCAVACAO MANUAL 1,5M3/M</t>
  </si>
  <si>
    <t>REATERRO DE VALA COM COMPACTAÇÃO MANUAL</t>
  </si>
  <si>
    <t>m3</t>
  </si>
  <si>
    <t>DRENAGEM</t>
  </si>
  <si>
    <t>3.1</t>
  </si>
  <si>
    <t>3.2</t>
  </si>
  <si>
    <t>3.3</t>
  </si>
  <si>
    <t>BASE PARA PAVIMENTACAO COM BRITA CORRIDA (PEDRISCO), INCLUSIVE COMPACTACAO</t>
  </si>
  <si>
    <t>PAVIMENTACAO DE PEDRA IRREGULAR, INCLUSIVE REJUNTE DE PO DE PEDRA E COMPACTACAO, EXCLUSIVE COLCHAO E REGULARIZACAO DO SUBLEITO</t>
  </si>
  <si>
    <t>ASSENTAMENTO DE GUIA (MEIO-FIO) EM TRECHO RETO, CONFECCIONADA EM CONCRETO PRÉ-FABRICADO, DIMENSÕES 100X15X13X30 CM (COMPRIMENTO X BASE INFERIOR X BASE SUPERIOR X ALTURA), PARA VIAS URBANAS (USO VIÁRIO). AF_06/2016</t>
  </si>
  <si>
    <t>PAVIMENTAÇÃO</t>
  </si>
  <si>
    <t>4.1</t>
  </si>
  <si>
    <t>SINALIZAÇÃO</t>
  </si>
  <si>
    <t>PLACA DE SINALIZACAO VIARIA CIRCULAR D = 50 CM, COM SUPORTE DE ACO GALVANIZADO D = 50 MM E ALTURA = 3 M, INCLUSIVE BASE DE CONCRETO NAO ESTRUTURAL</t>
  </si>
  <si>
    <t>unid.</t>
  </si>
  <si>
    <t>Flávio André de Oliveira</t>
  </si>
  <si>
    <t>048.529-6</t>
  </si>
  <si>
    <t>MUNICÍPIO: IOMERÊ</t>
  </si>
  <si>
    <t>ÚNICA</t>
  </si>
  <si>
    <t>2.1</t>
  </si>
  <si>
    <t>2.2</t>
  </si>
  <si>
    <t>2.3</t>
  </si>
  <si>
    <t>2.4</t>
  </si>
  <si>
    <t>3.4</t>
  </si>
  <si>
    <t>Pavimentação de vias - estrada de acesso à linha caravágio- calçamento em pedras irregulares de basalto</t>
  </si>
  <si>
    <t>ATERRO E COMPACTAÇÃO COM ARGILA PARA TRAVAMENTO DE MEIO-FIO</t>
  </si>
  <si>
    <t>PROJETO E CARACTERÍSTICAS DA OBRA: Pavimentação em pedras irregulares, drenagem, meio-fio e sinalização viária de estrada de acesso à Linha Caravágio - interior de iomerê</t>
  </si>
  <si>
    <t>DATA DO ORÇAMENTO: 25/06/2018</t>
  </si>
  <si>
    <t>25/06/2018</t>
  </si>
  <si>
    <t>Custo e valores elaborados conforme licitação ocorrida no município</t>
  </si>
  <si>
    <t>NOME E CREA DO RESPONSÁVEL TÉCNICO:  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ENG.º FLÁVIO ANDRÉ DE OLIVEIRA                                                                                                                                        ENG. CIVIL - CREA/SC - 048.529-6</t>
  </si>
  <si>
    <t>PLACA DE SINALIZACAO VIARIA OCTOGONAL L = 25 CM, COM SUPORTE DE ACO GALVANIZADO D = 50 MM E ALTURA = 3 M, INCLUSIVE BASE DE CONCRETO NAO ESTRUTURAL</t>
  </si>
  <si>
    <t>4.2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</si>
</sst>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  <numFmt numFmtId="178" formatCode="#,##0.0;\-#,##0.0"/>
    <numFmt numFmtId="179" formatCode="#,##0.000;\-#,##0.000"/>
    <numFmt numFmtId="180" formatCode="#,##0.0000;\-#,##0.0000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_ ;\-#,##0.00\ "/>
  </numFmts>
  <fonts count="61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40"/>
      <name val="Arial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16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2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right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6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17" fillId="35" borderId="10" xfId="0" applyFont="1" applyFill="1" applyBorder="1" applyAlignment="1" applyProtection="1">
      <alignment horizontal="center"/>
      <protection locked="0"/>
    </xf>
    <xf numFmtId="4" fontId="9" fillId="33" borderId="10" xfId="62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0" fillId="35" borderId="12" xfId="0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44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10" fontId="0" fillId="0" borderId="0" xfId="51" applyNumberFormat="1" applyAlignment="1">
      <alignment/>
    </xf>
    <xf numFmtId="172" fontId="0" fillId="0" borderId="0" xfId="62" applyAlignment="1">
      <alignment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35" borderId="10" xfId="0" applyFont="1" applyFill="1" applyBorder="1" applyAlignment="1" applyProtection="1">
      <alignment horizontal="center"/>
      <protection locked="0"/>
    </xf>
    <xf numFmtId="2" fontId="0" fillId="0" borderId="0" xfId="51" applyNumberFormat="1" applyAlignment="1">
      <alignment/>
    </xf>
    <xf numFmtId="0" fontId="6" fillId="34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39" fontId="12" fillId="0" borderId="17" xfId="62" applyNumberFormat="1" applyFont="1" applyBorder="1" applyAlignment="1">
      <alignment horizontal="right" wrapText="1"/>
    </xf>
    <xf numFmtId="39" fontId="12" fillId="0" borderId="17" xfId="62" applyNumberFormat="1" applyFont="1" applyBorder="1" applyAlignment="1">
      <alignment horizontal="center" wrapText="1"/>
    </xf>
    <xf numFmtId="183" fontId="12" fillId="0" borderId="17" xfId="62" applyNumberFormat="1" applyFont="1" applyBorder="1" applyAlignment="1">
      <alignment horizontal="center" wrapText="1"/>
    </xf>
    <xf numFmtId="171" fontId="12" fillId="0" borderId="17" xfId="62" applyNumberFormat="1" applyFont="1" applyBorder="1" applyAlignment="1">
      <alignment horizontal="center" wrapText="1"/>
    </xf>
    <xf numFmtId="37" fontId="12" fillId="0" borderId="17" xfId="62" applyNumberFormat="1" applyFont="1" applyBorder="1" applyAlignment="1">
      <alignment horizontal="center" wrapText="1"/>
    </xf>
    <xf numFmtId="39" fontId="12" fillId="34" borderId="17" xfId="62" applyNumberFormat="1" applyFont="1" applyFill="1" applyBorder="1" applyAlignment="1">
      <alignment horizontal="right" wrapText="1"/>
    </xf>
    <xf numFmtId="9" fontId="7" fillId="0" borderId="17" xfId="51" applyFont="1" applyBorder="1" applyAlignment="1">
      <alignment horizontal="center" wrapText="1"/>
    </xf>
    <xf numFmtId="39" fontId="12" fillId="34" borderId="17" xfId="0" applyNumberFormat="1" applyFont="1" applyFill="1" applyBorder="1" applyAlignment="1">
      <alignment horizontal="right" wrapText="1"/>
    </xf>
    <xf numFmtId="10" fontId="7" fillId="34" borderId="17" xfId="51" applyNumberFormat="1" applyFont="1" applyFill="1" applyBorder="1" applyAlignment="1">
      <alignment horizontal="center" wrapText="1"/>
    </xf>
    <xf numFmtId="10" fontId="7" fillId="0" borderId="17" xfId="51" applyNumberFormat="1" applyFont="1" applyBorder="1" applyAlignment="1">
      <alignment horizontal="center" wrapText="1"/>
    </xf>
    <xf numFmtId="181" fontId="7" fillId="0" borderId="17" xfId="51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4" fontId="7" fillId="34" borderId="17" xfId="51" applyNumberFormat="1" applyFont="1" applyFill="1" applyBorder="1" applyAlignment="1">
      <alignment horizontal="right" wrapText="1"/>
    </xf>
    <xf numFmtId="0" fontId="26" fillId="0" borderId="17" xfId="0" applyFont="1" applyBorder="1" applyAlignment="1" applyProtection="1">
      <alignment wrapText="1"/>
      <protection locked="0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44" applyAlignment="1" applyProtection="1">
      <alignment horizontal="center"/>
      <protection/>
    </xf>
    <xf numFmtId="0" fontId="7" fillId="0" borderId="17" xfId="0" applyFont="1" applyBorder="1" applyAlignment="1">
      <alignment horizontal="justify" wrapText="1"/>
    </xf>
    <xf numFmtId="0" fontId="7" fillId="0" borderId="17" xfId="0" applyFont="1" applyBorder="1" applyAlignment="1">
      <alignment wrapText="1"/>
    </xf>
    <xf numFmtId="0" fontId="6" fillId="34" borderId="17" xfId="0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31">
      <selection activeCell="F41" sqref="F41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3.00390625" style="0" customWidth="1"/>
    <col min="6" max="6" width="14.00390625" style="0" customWidth="1"/>
    <col min="7" max="7" width="0.9921875" style="0" customWidth="1"/>
  </cols>
  <sheetData>
    <row r="1" spans="1:6" ht="36" customHeight="1">
      <c r="A1" s="77"/>
      <c r="B1" s="77"/>
      <c r="C1" s="78" t="s">
        <v>0</v>
      </c>
      <c r="D1" s="78"/>
      <c r="E1" s="78"/>
      <c r="F1" s="79" t="s">
        <v>1</v>
      </c>
    </row>
    <row r="2" spans="1:7" ht="36" customHeight="1">
      <c r="A2" s="10" t="s">
        <v>24</v>
      </c>
      <c r="B2" s="11" t="s">
        <v>25</v>
      </c>
      <c r="C2" s="78"/>
      <c r="D2" s="78"/>
      <c r="E2" s="78"/>
      <c r="F2" s="79"/>
      <c r="G2" s="7"/>
    </row>
    <row r="3" spans="1:7" ht="13.5" customHeight="1">
      <c r="A3" s="86" t="s">
        <v>23</v>
      </c>
      <c r="B3" s="87"/>
      <c r="C3" s="1" t="s">
        <v>2</v>
      </c>
      <c r="D3" s="80" t="s">
        <v>3</v>
      </c>
      <c r="E3" s="80"/>
      <c r="F3" s="2" t="s">
        <v>4</v>
      </c>
      <c r="G3" s="7"/>
    </row>
    <row r="4" spans="1:6" ht="12.75" customHeight="1">
      <c r="A4" s="88"/>
      <c r="B4" s="89"/>
      <c r="C4" s="3">
        <v>1</v>
      </c>
      <c r="D4" s="81" t="s">
        <v>22</v>
      </c>
      <c r="E4" s="81"/>
      <c r="F4" s="14">
        <v>1</v>
      </c>
    </row>
    <row r="5" spans="1:6" ht="12.75" customHeight="1">
      <c r="A5" s="90"/>
      <c r="B5" s="91"/>
      <c r="C5" s="3">
        <v>2</v>
      </c>
      <c r="D5" s="82" t="s">
        <v>5</v>
      </c>
      <c r="E5" s="82"/>
      <c r="F5" s="14"/>
    </row>
    <row r="6" spans="1:6" ht="13.5" customHeight="1">
      <c r="A6" s="13" t="s">
        <v>6</v>
      </c>
      <c r="B6" s="15" t="s">
        <v>46</v>
      </c>
      <c r="C6" s="4"/>
      <c r="D6" s="96" t="s">
        <v>7</v>
      </c>
      <c r="E6" s="96"/>
      <c r="F6" s="12">
        <f>F4+F5</f>
        <v>1</v>
      </c>
    </row>
    <row r="7" spans="1:6" ht="14.25" customHeight="1">
      <c r="A7" s="74" t="s">
        <v>8</v>
      </c>
      <c r="B7" s="75" t="s">
        <v>80</v>
      </c>
      <c r="C7" s="75"/>
      <c r="D7" s="75"/>
      <c r="E7" s="75"/>
      <c r="F7" s="75"/>
    </row>
    <row r="8" spans="1:6" ht="12.75">
      <c r="A8" s="74"/>
      <c r="B8" s="75"/>
      <c r="C8" s="75"/>
      <c r="D8" s="75"/>
      <c r="E8" s="75"/>
      <c r="F8" s="75"/>
    </row>
    <row r="9" spans="1:6" ht="22.5">
      <c r="A9" s="3" t="s">
        <v>2</v>
      </c>
      <c r="B9" s="5" t="s">
        <v>9</v>
      </c>
      <c r="C9" s="5" t="s">
        <v>10</v>
      </c>
      <c r="D9" s="5" t="s">
        <v>11</v>
      </c>
      <c r="E9" s="6" t="s">
        <v>12</v>
      </c>
      <c r="F9" s="5" t="s">
        <v>13</v>
      </c>
    </row>
    <row r="10" spans="1:6" s="7" customFormat="1" ht="12.75">
      <c r="A10" s="25">
        <v>1</v>
      </c>
      <c r="B10" s="42" t="s">
        <v>47</v>
      </c>
      <c r="C10" s="26"/>
      <c r="D10" s="34"/>
      <c r="E10" s="34"/>
      <c r="F10" s="32"/>
    </row>
    <row r="11" spans="1:6" s="7" customFormat="1" ht="38.25">
      <c r="A11" s="45" t="s">
        <v>51</v>
      </c>
      <c r="B11" s="43" t="s">
        <v>48</v>
      </c>
      <c r="C11" s="44" t="s">
        <v>49</v>
      </c>
      <c r="D11" s="44">
        <v>6648.39</v>
      </c>
      <c r="E11" s="35">
        <v>0.32</v>
      </c>
      <c r="F11" s="32">
        <f aca="true" t="shared" si="0" ref="F11:F44">ROUND(ROUND(D11,2)*ROUND(E11,2),2)</f>
        <v>2127.48</v>
      </c>
    </row>
    <row r="12" spans="1:8" s="7" customFormat="1" ht="25.5">
      <c r="A12" s="46" t="s">
        <v>52</v>
      </c>
      <c r="B12" s="43" t="s">
        <v>50</v>
      </c>
      <c r="C12" s="44" t="s">
        <v>49</v>
      </c>
      <c r="D12" s="44">
        <v>3</v>
      </c>
      <c r="E12" s="35">
        <v>353.95</v>
      </c>
      <c r="F12" s="32">
        <f t="shared" si="0"/>
        <v>1061.85</v>
      </c>
      <c r="H12" s="8"/>
    </row>
    <row r="13" spans="1:6" s="7" customFormat="1" ht="12.75">
      <c r="A13" s="27"/>
      <c r="B13" s="39"/>
      <c r="C13" s="40"/>
      <c r="D13" s="35"/>
      <c r="E13" s="35"/>
      <c r="F13" s="32">
        <f t="shared" si="0"/>
        <v>0</v>
      </c>
    </row>
    <row r="14" spans="1:6" s="7" customFormat="1" ht="12.75">
      <c r="A14" s="29"/>
      <c r="B14" s="39"/>
      <c r="C14" s="26"/>
      <c r="D14" s="36"/>
      <c r="E14" s="36"/>
      <c r="F14" s="32">
        <f t="shared" si="0"/>
        <v>0</v>
      </c>
    </row>
    <row r="15" spans="1:6" s="7" customFormat="1" ht="12.75">
      <c r="A15" s="29">
        <v>2</v>
      </c>
      <c r="B15" s="39" t="s">
        <v>59</v>
      </c>
      <c r="C15" s="30"/>
      <c r="D15" s="37"/>
      <c r="E15" s="37"/>
      <c r="F15" s="32"/>
    </row>
    <row r="16" spans="1:14" s="7" customFormat="1" ht="63.75">
      <c r="A16" s="50" t="s">
        <v>75</v>
      </c>
      <c r="B16" s="47" t="s">
        <v>53</v>
      </c>
      <c r="C16" s="48" t="s">
        <v>10</v>
      </c>
      <c r="D16" s="44">
        <v>28</v>
      </c>
      <c r="E16" s="37">
        <v>729.73</v>
      </c>
      <c r="F16" s="32">
        <f t="shared" si="0"/>
        <v>20432.44</v>
      </c>
      <c r="N16" s="8"/>
    </row>
    <row r="17" spans="1:6" s="7" customFormat="1" ht="38.25">
      <c r="A17" s="50" t="s">
        <v>76</v>
      </c>
      <c r="B17" s="47" t="s">
        <v>54</v>
      </c>
      <c r="C17" s="48" t="s">
        <v>55</v>
      </c>
      <c r="D17" s="44">
        <v>113</v>
      </c>
      <c r="E17" s="37">
        <v>95.62</v>
      </c>
      <c r="F17" s="32">
        <f t="shared" si="0"/>
        <v>10805.06</v>
      </c>
    </row>
    <row r="18" spans="1:6" s="7" customFormat="1" ht="38.25">
      <c r="A18" s="50" t="s">
        <v>77</v>
      </c>
      <c r="B18" s="47" t="s">
        <v>56</v>
      </c>
      <c r="C18" s="49" t="s">
        <v>55</v>
      </c>
      <c r="D18" s="44">
        <v>427.5</v>
      </c>
      <c r="E18" s="37">
        <v>118.98</v>
      </c>
      <c r="F18" s="32">
        <f t="shared" si="0"/>
        <v>50863.95</v>
      </c>
    </row>
    <row r="19" spans="1:6" s="7" customFormat="1" ht="25.5">
      <c r="A19" s="50" t="s">
        <v>78</v>
      </c>
      <c r="B19" s="47" t="s">
        <v>57</v>
      </c>
      <c r="C19" s="48" t="s">
        <v>58</v>
      </c>
      <c r="D19" s="44">
        <v>324.3</v>
      </c>
      <c r="E19" s="37">
        <v>45.96</v>
      </c>
      <c r="F19" s="32">
        <f t="shared" si="0"/>
        <v>14904.83</v>
      </c>
    </row>
    <row r="20" spans="1:6" s="7" customFormat="1" ht="12.75">
      <c r="A20" s="29">
        <v>3</v>
      </c>
      <c r="B20" s="39" t="s">
        <v>66</v>
      </c>
      <c r="C20" s="30"/>
      <c r="D20" s="37"/>
      <c r="E20" s="37"/>
      <c r="F20" s="32"/>
    </row>
    <row r="21" spans="1:6" s="7" customFormat="1" ht="38.25">
      <c r="A21" s="50" t="s">
        <v>60</v>
      </c>
      <c r="B21" s="28" t="s">
        <v>63</v>
      </c>
      <c r="C21" s="30" t="s">
        <v>58</v>
      </c>
      <c r="D21" s="37">
        <v>664.84</v>
      </c>
      <c r="E21" s="37">
        <v>86.21</v>
      </c>
      <c r="F21" s="32">
        <f t="shared" si="0"/>
        <v>57315.86</v>
      </c>
    </row>
    <row r="22" spans="1:6" s="7" customFormat="1" ht="51">
      <c r="A22" s="50" t="s">
        <v>61</v>
      </c>
      <c r="B22" s="28" t="s">
        <v>64</v>
      </c>
      <c r="C22" s="30" t="s">
        <v>49</v>
      </c>
      <c r="D22" s="37">
        <v>6648.39</v>
      </c>
      <c r="E22" s="37">
        <v>30.8</v>
      </c>
      <c r="F22" s="32">
        <f t="shared" si="0"/>
        <v>204770.41</v>
      </c>
    </row>
    <row r="23" spans="1:6" s="7" customFormat="1" ht="76.5">
      <c r="A23" s="50" t="s">
        <v>62</v>
      </c>
      <c r="B23" s="28" t="s">
        <v>65</v>
      </c>
      <c r="C23" s="30" t="s">
        <v>55</v>
      </c>
      <c r="D23" s="37">
        <v>1899.54</v>
      </c>
      <c r="E23" s="37">
        <v>30.46</v>
      </c>
      <c r="F23" s="32">
        <f t="shared" si="0"/>
        <v>57859.99</v>
      </c>
    </row>
    <row r="24" spans="1:6" s="7" customFormat="1" ht="25.5">
      <c r="A24" s="50" t="s">
        <v>79</v>
      </c>
      <c r="B24" s="39" t="s">
        <v>81</v>
      </c>
      <c r="C24" s="56" t="s">
        <v>58</v>
      </c>
      <c r="D24" s="37">
        <v>142.47</v>
      </c>
      <c r="E24" s="37">
        <v>38.03</v>
      </c>
      <c r="F24" s="32">
        <f t="shared" si="0"/>
        <v>5418.13</v>
      </c>
    </row>
    <row r="25" spans="1:6" s="7" customFormat="1" ht="12.75">
      <c r="A25" s="50">
        <v>4</v>
      </c>
      <c r="B25" s="39" t="s">
        <v>68</v>
      </c>
      <c r="C25" s="30"/>
      <c r="D25" s="37"/>
      <c r="E25" s="37"/>
      <c r="F25" s="32">
        <f>ROUND(ROUND(D25,2)*ROUND(E25,2),2)</f>
        <v>0</v>
      </c>
    </row>
    <row r="26" spans="1:6" s="7" customFormat="1" ht="51">
      <c r="A26" s="50" t="s">
        <v>67</v>
      </c>
      <c r="B26" s="51" t="s">
        <v>69</v>
      </c>
      <c r="C26" s="48" t="s">
        <v>70</v>
      </c>
      <c r="D26" s="44">
        <v>7</v>
      </c>
      <c r="E26" s="37">
        <v>254.25</v>
      </c>
      <c r="F26" s="32">
        <f>ROUND(ROUND(D26,2)*ROUND(E26,2),2)</f>
        <v>1779.75</v>
      </c>
    </row>
    <row r="27" spans="1:6" s="7" customFormat="1" ht="48">
      <c r="A27" s="46" t="s">
        <v>88</v>
      </c>
      <c r="B27" s="73" t="s">
        <v>87</v>
      </c>
      <c r="C27" s="56" t="s">
        <v>70</v>
      </c>
      <c r="D27" s="37">
        <v>1</v>
      </c>
      <c r="E27" s="37">
        <v>424.02</v>
      </c>
      <c r="F27" s="32">
        <f t="shared" si="0"/>
        <v>424.02</v>
      </c>
    </row>
    <row r="28" spans="1:6" s="7" customFormat="1" ht="12.75">
      <c r="A28" s="27"/>
      <c r="B28" s="28"/>
      <c r="C28" s="30"/>
      <c r="D28" s="37"/>
      <c r="E28" s="37"/>
      <c r="F28" s="32">
        <f t="shared" si="0"/>
        <v>0</v>
      </c>
    </row>
    <row r="29" spans="1:6" s="7" customFormat="1" ht="12.75">
      <c r="A29" s="29"/>
      <c r="B29" s="28"/>
      <c r="C29" s="26"/>
      <c r="D29" s="36"/>
      <c r="E29" s="36"/>
      <c r="F29" s="32">
        <f t="shared" si="0"/>
        <v>0</v>
      </c>
    </row>
    <row r="30" spans="1:6" s="7" customFormat="1" ht="12.75">
      <c r="A30" s="29"/>
      <c r="B30" s="28"/>
      <c r="C30" s="30"/>
      <c r="D30" s="37"/>
      <c r="E30" s="37"/>
      <c r="F30" s="32">
        <f t="shared" si="0"/>
        <v>0</v>
      </c>
    </row>
    <row r="31" spans="1:6" s="7" customFormat="1" ht="12.75">
      <c r="A31" s="29"/>
      <c r="B31" s="28"/>
      <c r="C31" s="30"/>
      <c r="D31" s="37"/>
      <c r="E31" s="37"/>
      <c r="F31" s="32">
        <f t="shared" si="0"/>
        <v>0</v>
      </c>
    </row>
    <row r="32" spans="1:6" s="7" customFormat="1" ht="12.75">
      <c r="A32" s="29"/>
      <c r="B32" s="28"/>
      <c r="C32" s="30"/>
      <c r="D32" s="37"/>
      <c r="E32" s="37"/>
      <c r="F32" s="32">
        <f t="shared" si="0"/>
        <v>0</v>
      </c>
    </row>
    <row r="33" spans="1:6" s="7" customFormat="1" ht="12.75">
      <c r="A33" s="29"/>
      <c r="B33" s="28"/>
      <c r="C33" s="30"/>
      <c r="D33" s="37"/>
      <c r="E33" s="37"/>
      <c r="F33" s="32">
        <f t="shared" si="0"/>
        <v>0</v>
      </c>
    </row>
    <row r="34" spans="1:6" s="7" customFormat="1" ht="12.75">
      <c r="A34" s="27"/>
      <c r="B34" s="28"/>
      <c r="C34" s="30"/>
      <c r="D34" s="37"/>
      <c r="E34" s="37"/>
      <c r="F34" s="32">
        <f t="shared" si="0"/>
        <v>0</v>
      </c>
    </row>
    <row r="35" spans="1:6" s="7" customFormat="1" ht="12.75">
      <c r="A35" s="16"/>
      <c r="B35" s="17"/>
      <c r="C35" s="18"/>
      <c r="D35" s="38"/>
      <c r="E35" s="38"/>
      <c r="F35" s="32">
        <f t="shared" si="0"/>
        <v>0</v>
      </c>
    </row>
    <row r="36" spans="1:6" s="7" customFormat="1" ht="12.75">
      <c r="A36" s="16"/>
      <c r="B36" s="17"/>
      <c r="C36" s="31"/>
      <c r="D36" s="38"/>
      <c r="E36" s="38"/>
      <c r="F36" s="32">
        <f t="shared" si="0"/>
        <v>0</v>
      </c>
    </row>
    <row r="37" spans="1:6" s="7" customFormat="1" ht="12.75">
      <c r="A37" s="16"/>
      <c r="B37" s="17"/>
      <c r="C37" s="18"/>
      <c r="D37" s="38"/>
      <c r="E37" s="38"/>
      <c r="F37" s="32">
        <f t="shared" si="0"/>
        <v>0</v>
      </c>
    </row>
    <row r="38" spans="1:6" s="7" customFormat="1" ht="12.75">
      <c r="A38" s="16"/>
      <c r="B38" s="17"/>
      <c r="C38" s="18"/>
      <c r="D38" s="38"/>
      <c r="E38" s="38"/>
      <c r="F38" s="32">
        <f t="shared" si="0"/>
        <v>0</v>
      </c>
    </row>
    <row r="39" spans="1:6" s="7" customFormat="1" ht="12.75">
      <c r="A39" s="29"/>
      <c r="B39" s="28"/>
      <c r="C39" s="30"/>
      <c r="D39" s="37"/>
      <c r="E39" s="37"/>
      <c r="F39" s="32">
        <f t="shared" si="0"/>
        <v>0</v>
      </c>
    </row>
    <row r="40" spans="1:6" s="7" customFormat="1" ht="12.75">
      <c r="A40" s="29"/>
      <c r="B40" s="28"/>
      <c r="C40" s="30"/>
      <c r="D40" s="37"/>
      <c r="E40" s="37"/>
      <c r="F40" s="32">
        <f t="shared" si="0"/>
        <v>0</v>
      </c>
    </row>
    <row r="41" spans="1:6" s="7" customFormat="1" ht="12.75">
      <c r="A41" s="29"/>
      <c r="B41" s="28"/>
      <c r="C41" s="30"/>
      <c r="D41" s="37"/>
      <c r="E41" s="37"/>
      <c r="F41" s="32">
        <f t="shared" si="0"/>
        <v>0</v>
      </c>
    </row>
    <row r="42" spans="1:6" s="7" customFormat="1" ht="12.75">
      <c r="A42" s="29"/>
      <c r="B42" s="28"/>
      <c r="C42" s="30"/>
      <c r="D42" s="37"/>
      <c r="E42" s="37"/>
      <c r="F42" s="32">
        <f t="shared" si="0"/>
        <v>0</v>
      </c>
    </row>
    <row r="43" spans="1:6" s="7" customFormat="1" ht="12.75">
      <c r="A43" s="29"/>
      <c r="B43" s="28"/>
      <c r="C43" s="26"/>
      <c r="D43" s="36"/>
      <c r="E43" s="36"/>
      <c r="F43" s="32">
        <f t="shared" si="0"/>
        <v>0</v>
      </c>
    </row>
    <row r="44" spans="1:6" s="7" customFormat="1" ht="12.75">
      <c r="A44" s="19"/>
      <c r="B44" s="17"/>
      <c r="C44" s="18"/>
      <c r="D44" s="38"/>
      <c r="E44" s="38"/>
      <c r="F44" s="32">
        <f t="shared" si="0"/>
        <v>0</v>
      </c>
    </row>
    <row r="45" spans="1:6" ht="12.75" customHeight="1">
      <c r="A45" s="76" t="s">
        <v>26</v>
      </c>
      <c r="B45" s="76"/>
      <c r="C45" s="76"/>
      <c r="D45" s="76"/>
      <c r="E45" s="76"/>
      <c r="F45" s="33">
        <f>ROUND(SUM(F10:F44),2)</f>
        <v>427763.77</v>
      </c>
    </row>
    <row r="46" spans="1:8" ht="37.5" customHeight="1">
      <c r="A46" s="20" t="s">
        <v>14</v>
      </c>
      <c r="B46" s="92" t="s">
        <v>85</v>
      </c>
      <c r="C46" s="92"/>
      <c r="D46" s="92"/>
      <c r="E46" s="92"/>
      <c r="F46" s="92"/>
      <c r="H46" s="9"/>
    </row>
    <row r="47" spans="1:6" ht="15" customHeight="1">
      <c r="A47" s="21" t="s">
        <v>15</v>
      </c>
      <c r="B47" s="92" t="s">
        <v>71</v>
      </c>
      <c r="C47" s="92"/>
      <c r="D47" s="23" t="s">
        <v>16</v>
      </c>
      <c r="E47" s="93" t="s">
        <v>72</v>
      </c>
      <c r="F47" s="93"/>
    </row>
    <row r="48" spans="1:6" ht="15" customHeight="1">
      <c r="A48" s="22" t="s">
        <v>17</v>
      </c>
      <c r="B48" s="94" t="s">
        <v>84</v>
      </c>
      <c r="C48" s="94"/>
      <c r="D48" s="24" t="s">
        <v>18</v>
      </c>
      <c r="E48" s="95">
        <v>0.2607</v>
      </c>
      <c r="F48" s="95"/>
    </row>
    <row r="49" spans="1:6" ht="12.75">
      <c r="A49" s="83" t="s">
        <v>19</v>
      </c>
      <c r="B49" s="83"/>
      <c r="C49" s="83"/>
      <c r="D49" s="83"/>
      <c r="E49" s="83"/>
      <c r="F49" s="83"/>
    </row>
    <row r="50" spans="1:6" ht="12.75">
      <c r="A50" s="84" t="s">
        <v>20</v>
      </c>
      <c r="B50" s="84"/>
      <c r="C50" s="84"/>
      <c r="D50" s="84"/>
      <c r="E50" s="84"/>
      <c r="F50" s="84"/>
    </row>
    <row r="51" spans="1:6" ht="12.75">
      <c r="A51" s="85" t="s">
        <v>21</v>
      </c>
      <c r="B51" s="85"/>
      <c r="C51" s="85"/>
      <c r="D51" s="85"/>
      <c r="E51" s="85"/>
      <c r="F51" s="85"/>
    </row>
  </sheetData>
  <sheetProtection password="9F92" sheet="1" insertRows="0"/>
  <mergeCells count="19"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  <mergeCell ref="A7:A8"/>
    <mergeCell ref="B7:F8"/>
    <mergeCell ref="A45:E45"/>
    <mergeCell ref="A1:B1"/>
    <mergeCell ref="C1:E2"/>
    <mergeCell ref="F1:F2"/>
    <mergeCell ref="D3:E3"/>
    <mergeCell ref="D4:E4"/>
    <mergeCell ref="D5:E5"/>
  </mergeCells>
  <conditionalFormatting sqref="B16:B18">
    <cfRule type="expression" priority="2" dxfId="0" stopIfTrue="1">
      <formula>$B16=$BC16</formula>
    </cfRule>
  </conditionalFormatting>
  <conditionalFormatting sqref="B19">
    <cfRule type="expression" priority="1" dxfId="0" stopIfTrue="1">
      <formula>$B19=$AU19</formula>
    </cfRule>
  </conditionalFormatting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Width="0" fitToHeight="1" horizontalDpi="300" verticalDpi="300" orientation="portrait" paperSize="9" scale="72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4">
      <selection activeCell="O13" sqref="O13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8.00390625" style="0" customWidth="1"/>
    <col min="8" max="8" width="8.140625" style="0" customWidth="1"/>
    <col min="10" max="10" width="7.28125" style="0" bestFit="1" customWidth="1"/>
    <col min="12" max="12" width="7.28125" style="0" bestFit="1" customWidth="1"/>
    <col min="14" max="14" width="7.28125" style="0" bestFit="1" customWidth="1"/>
    <col min="16" max="16" width="7.140625" style="0" bestFit="1" customWidth="1"/>
    <col min="18" max="18" width="8.421875" style="0" customWidth="1"/>
    <col min="20" max="20" width="9.57421875" style="0" bestFit="1" customWidth="1"/>
    <col min="21" max="22" width="12.28125" style="0" bestFit="1" customWidth="1"/>
    <col min="23" max="23" width="10.28125" style="0" bestFit="1" customWidth="1"/>
  </cols>
  <sheetData>
    <row r="1" spans="1:18" ht="36" customHeight="1">
      <c r="A1" s="124"/>
      <c r="B1" s="124"/>
      <c r="C1" s="124"/>
      <c r="D1" s="124"/>
      <c r="E1" s="124"/>
      <c r="F1" s="125" t="s">
        <v>27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 t="s">
        <v>28</v>
      </c>
      <c r="R1" s="126"/>
    </row>
    <row r="2" spans="1:18" ht="24" customHeight="1">
      <c r="A2" s="127" t="s">
        <v>29</v>
      </c>
      <c r="B2" s="127"/>
      <c r="C2" s="128" t="s">
        <v>25</v>
      </c>
      <c r="D2" s="128"/>
      <c r="E2" s="128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  <c r="R2" s="126"/>
    </row>
    <row r="3" spans="1:18" ht="36" customHeight="1">
      <c r="A3" s="129" t="s">
        <v>30</v>
      </c>
      <c r="B3" s="129"/>
      <c r="C3" s="130" t="s">
        <v>31</v>
      </c>
      <c r="D3" s="130"/>
      <c r="E3" s="130"/>
      <c r="F3" s="131" t="s">
        <v>73</v>
      </c>
      <c r="G3" s="132"/>
      <c r="H3" s="132"/>
      <c r="I3" s="132"/>
      <c r="J3" s="132"/>
      <c r="K3" s="132"/>
      <c r="L3" s="132"/>
      <c r="M3" s="132"/>
      <c r="N3" s="132"/>
      <c r="O3" s="132"/>
      <c r="P3" s="133"/>
      <c r="Q3" s="126"/>
      <c r="R3" s="126"/>
    </row>
    <row r="4" spans="1:18" ht="13.5" customHeight="1">
      <c r="A4" s="99" t="s">
        <v>82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54" t="s">
        <v>32</v>
      </c>
      <c r="R4" s="55"/>
    </row>
    <row r="5" spans="1:18" ht="12.7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97" t="s">
        <v>74</v>
      </c>
      <c r="R5" s="98"/>
    </row>
    <row r="6" spans="1:18" ht="14.25" customHeight="1">
      <c r="A6" s="114" t="s">
        <v>2</v>
      </c>
      <c r="B6" s="114" t="s">
        <v>9</v>
      </c>
      <c r="C6" s="114"/>
      <c r="D6" s="114"/>
      <c r="E6" s="114" t="s">
        <v>33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 t="s">
        <v>34</v>
      </c>
      <c r="R6" s="114"/>
    </row>
    <row r="7" spans="1:18" ht="14.25" customHeight="1">
      <c r="A7" s="114"/>
      <c r="B7" s="114"/>
      <c r="C7" s="114"/>
      <c r="D7" s="114"/>
      <c r="E7" s="122" t="s">
        <v>35</v>
      </c>
      <c r="F7" s="123"/>
      <c r="G7" s="122" t="s">
        <v>36</v>
      </c>
      <c r="H7" s="123"/>
      <c r="I7" s="122" t="s">
        <v>37</v>
      </c>
      <c r="J7" s="123"/>
      <c r="K7" s="122" t="s">
        <v>38</v>
      </c>
      <c r="L7" s="123"/>
      <c r="M7" s="122" t="s">
        <v>39</v>
      </c>
      <c r="N7" s="123"/>
      <c r="O7" s="122" t="s">
        <v>40</v>
      </c>
      <c r="P7" s="123"/>
      <c r="Q7" s="114"/>
      <c r="R7" s="114"/>
    </row>
    <row r="8" spans="1:18" ht="12.75">
      <c r="A8" s="114"/>
      <c r="B8" s="114"/>
      <c r="C8" s="114"/>
      <c r="D8" s="114"/>
      <c r="E8" s="58" t="s">
        <v>41</v>
      </c>
      <c r="F8" s="58" t="s">
        <v>4</v>
      </c>
      <c r="G8" s="58" t="s">
        <v>41</v>
      </c>
      <c r="H8" s="58" t="s">
        <v>4</v>
      </c>
      <c r="I8" s="58" t="s">
        <v>41</v>
      </c>
      <c r="J8" s="58" t="s">
        <v>4</v>
      </c>
      <c r="K8" s="58" t="s">
        <v>41</v>
      </c>
      <c r="L8" s="58" t="s">
        <v>4</v>
      </c>
      <c r="M8" s="58" t="s">
        <v>41</v>
      </c>
      <c r="N8" s="58" t="s">
        <v>4</v>
      </c>
      <c r="O8" s="58" t="s">
        <v>41</v>
      </c>
      <c r="P8" s="58" t="s">
        <v>4</v>
      </c>
      <c r="Q8" s="58" t="s">
        <v>41</v>
      </c>
      <c r="R8" s="58" t="s">
        <v>4</v>
      </c>
    </row>
    <row r="9" spans="1:23" ht="12.75">
      <c r="A9" s="59">
        <v>1</v>
      </c>
      <c r="B9" s="118" t="s">
        <v>47</v>
      </c>
      <c r="C9" s="118"/>
      <c r="D9" s="118"/>
      <c r="E9" s="60">
        <v>3189.33</v>
      </c>
      <c r="F9" s="61">
        <v>100</v>
      </c>
      <c r="G9" s="60"/>
      <c r="H9" s="62"/>
      <c r="I9" s="60"/>
      <c r="J9" s="62"/>
      <c r="K9" s="60"/>
      <c r="L9" s="63"/>
      <c r="M9" s="60"/>
      <c r="N9" s="64"/>
      <c r="O9" s="60"/>
      <c r="P9" s="64"/>
      <c r="Q9" s="65">
        <f>E9</f>
        <v>3189.33</v>
      </c>
      <c r="R9" s="65">
        <f aca="true" t="shared" si="0" ref="Q9:R21">F9+H9+J9+L9+N9+P9</f>
        <v>100</v>
      </c>
      <c r="U9" s="52"/>
      <c r="V9" s="52"/>
      <c r="W9" s="52"/>
    </row>
    <row r="10" spans="1:23" ht="12.75">
      <c r="A10" s="59">
        <v>2</v>
      </c>
      <c r="B10" s="119" t="s">
        <v>59</v>
      </c>
      <c r="C10" s="120"/>
      <c r="D10" s="121"/>
      <c r="E10" s="60">
        <v>38286.92</v>
      </c>
      <c r="F10" s="69">
        <f>E10/Q10</f>
        <v>0.39468496266427283</v>
      </c>
      <c r="G10" s="60">
        <v>38286.92</v>
      </c>
      <c r="H10" s="69">
        <f>G10/Q10</f>
        <v>0.39468496266427283</v>
      </c>
      <c r="I10" s="60"/>
      <c r="J10" s="63"/>
      <c r="K10" s="60"/>
      <c r="L10" s="63"/>
      <c r="M10" s="60"/>
      <c r="N10" s="70"/>
      <c r="O10" s="60">
        <v>20432.44</v>
      </c>
      <c r="P10" s="69">
        <f>O10/Q10</f>
        <v>0.21063007467145425</v>
      </c>
      <c r="Q10" s="65">
        <f>E10+G10+I10+K10+M10+O10</f>
        <v>97006.28</v>
      </c>
      <c r="R10" s="72">
        <v>100</v>
      </c>
      <c r="U10" s="52"/>
      <c r="V10" s="52"/>
      <c r="W10" s="52"/>
    </row>
    <row r="11" spans="1:23" ht="12.75" customHeight="1">
      <c r="A11" s="59">
        <v>3</v>
      </c>
      <c r="B11" s="119" t="s">
        <v>66</v>
      </c>
      <c r="C11" s="120"/>
      <c r="D11" s="121"/>
      <c r="E11" s="60">
        <v>64000</v>
      </c>
      <c r="F11" s="69">
        <f>E11/Q11</f>
        <v>0.19670253404190913</v>
      </c>
      <c r="G11" s="60">
        <v>64000</v>
      </c>
      <c r="H11" s="69">
        <f>G11/Q11</f>
        <v>0.19670253404190913</v>
      </c>
      <c r="I11" s="60">
        <v>64000</v>
      </c>
      <c r="J11" s="69">
        <f>I11/Q11</f>
        <v>0.19670253404190913</v>
      </c>
      <c r="K11" s="60">
        <v>64000</v>
      </c>
      <c r="L11" s="69">
        <f>K11/Q11</f>
        <v>0.19670253404190913</v>
      </c>
      <c r="M11" s="60">
        <v>64000</v>
      </c>
      <c r="N11" s="69">
        <f>M11/Q11</f>
        <v>0.19670253404190913</v>
      </c>
      <c r="O11" s="60">
        <v>5364.39</v>
      </c>
      <c r="P11" s="69">
        <f>O11/Q11</f>
        <v>0.01648732979045433</v>
      </c>
      <c r="Q11" s="65">
        <f>E11+G11+I11+K11+M11+O11</f>
        <v>325364.39</v>
      </c>
      <c r="R11" s="72">
        <v>100</v>
      </c>
      <c r="T11" s="71"/>
      <c r="U11" s="57"/>
      <c r="V11" s="52"/>
      <c r="W11" s="52"/>
    </row>
    <row r="12" spans="1:23" ht="12.75" customHeight="1">
      <c r="A12" s="59">
        <v>4</v>
      </c>
      <c r="B12" s="119" t="s">
        <v>68</v>
      </c>
      <c r="C12" s="120"/>
      <c r="D12" s="121"/>
      <c r="E12" s="60"/>
      <c r="F12" s="61"/>
      <c r="G12" s="60"/>
      <c r="H12" s="62"/>
      <c r="I12" s="60"/>
      <c r="J12" s="63"/>
      <c r="K12" s="60"/>
      <c r="L12" s="63"/>
      <c r="M12" s="60"/>
      <c r="N12" s="66"/>
      <c r="O12" s="60">
        <v>2203.77</v>
      </c>
      <c r="P12" s="66">
        <f>O12/Q12</f>
        <v>1</v>
      </c>
      <c r="Q12" s="65">
        <f>E12+G12+I12+K12+M12+O12</f>
        <v>2203.77</v>
      </c>
      <c r="R12" s="72">
        <v>100</v>
      </c>
      <c r="T12" s="71"/>
      <c r="U12" s="53"/>
      <c r="V12" s="53"/>
      <c r="W12" s="53"/>
    </row>
    <row r="13" spans="1:23" ht="12.75">
      <c r="A13" s="59"/>
      <c r="B13" s="112"/>
      <c r="C13" s="113"/>
      <c r="D13" s="113"/>
      <c r="E13" s="60"/>
      <c r="F13" s="61"/>
      <c r="G13" s="60"/>
      <c r="H13" s="62"/>
      <c r="I13" s="60"/>
      <c r="J13" s="63"/>
      <c r="K13" s="60"/>
      <c r="L13" s="63"/>
      <c r="M13" s="60"/>
      <c r="N13" s="64"/>
      <c r="O13" s="60"/>
      <c r="P13" s="64"/>
      <c r="Q13" s="65">
        <f t="shared" si="0"/>
        <v>0</v>
      </c>
      <c r="R13" s="65">
        <f t="shared" si="0"/>
        <v>0</v>
      </c>
      <c r="U13" s="57"/>
      <c r="V13" s="57"/>
      <c r="W13" s="52"/>
    </row>
    <row r="14" spans="1:23" ht="12.75">
      <c r="A14" s="59"/>
      <c r="B14" s="112"/>
      <c r="C14" s="113"/>
      <c r="D14" s="113"/>
      <c r="E14" s="60"/>
      <c r="F14" s="61"/>
      <c r="G14" s="60"/>
      <c r="H14" s="62"/>
      <c r="I14" s="60"/>
      <c r="J14" s="62"/>
      <c r="K14" s="60"/>
      <c r="L14" s="63"/>
      <c r="M14" s="60"/>
      <c r="N14" s="64"/>
      <c r="O14" s="60"/>
      <c r="P14" s="64"/>
      <c r="Q14" s="65">
        <f t="shared" si="0"/>
        <v>0</v>
      </c>
      <c r="R14" s="65">
        <f t="shared" si="0"/>
        <v>0</v>
      </c>
      <c r="U14" s="52"/>
      <c r="V14" s="52"/>
      <c r="W14" s="52"/>
    </row>
    <row r="15" spans="1:23" ht="12.75">
      <c r="A15" s="59"/>
      <c r="B15" s="112"/>
      <c r="C15" s="113"/>
      <c r="D15" s="113"/>
      <c r="E15" s="60"/>
      <c r="F15" s="61"/>
      <c r="G15" s="60"/>
      <c r="H15" s="62"/>
      <c r="I15" s="60"/>
      <c r="J15" s="62"/>
      <c r="K15" s="60"/>
      <c r="L15" s="64"/>
      <c r="M15" s="60"/>
      <c r="N15" s="64"/>
      <c r="O15" s="60"/>
      <c r="P15" s="64"/>
      <c r="Q15" s="65">
        <f t="shared" si="0"/>
        <v>0</v>
      </c>
      <c r="R15" s="65">
        <f t="shared" si="0"/>
        <v>0</v>
      </c>
      <c r="U15" s="52"/>
      <c r="V15" s="52"/>
      <c r="W15" s="52"/>
    </row>
    <row r="16" spans="1:23" ht="12.75">
      <c r="A16" s="59"/>
      <c r="B16" s="112"/>
      <c r="C16" s="113"/>
      <c r="D16" s="113"/>
      <c r="E16" s="60"/>
      <c r="F16" s="61"/>
      <c r="G16" s="60"/>
      <c r="H16" s="62"/>
      <c r="I16" s="60"/>
      <c r="J16" s="62"/>
      <c r="K16" s="60"/>
      <c r="L16" s="64"/>
      <c r="M16" s="60"/>
      <c r="N16" s="64"/>
      <c r="O16" s="60"/>
      <c r="P16" s="64"/>
      <c r="Q16" s="65">
        <f t="shared" si="0"/>
        <v>0</v>
      </c>
      <c r="R16" s="65">
        <f t="shared" si="0"/>
        <v>0</v>
      </c>
      <c r="U16" s="52"/>
      <c r="V16" s="52"/>
      <c r="W16" s="52"/>
    </row>
    <row r="17" spans="1:23" ht="12.75">
      <c r="A17" s="59"/>
      <c r="B17" s="112"/>
      <c r="C17" s="113"/>
      <c r="D17" s="113"/>
      <c r="E17" s="60"/>
      <c r="F17" s="61"/>
      <c r="G17" s="60"/>
      <c r="H17" s="62"/>
      <c r="I17" s="60"/>
      <c r="J17" s="62"/>
      <c r="K17" s="60"/>
      <c r="L17" s="64"/>
      <c r="M17" s="60"/>
      <c r="N17" s="64"/>
      <c r="O17" s="60"/>
      <c r="P17" s="64"/>
      <c r="Q17" s="65">
        <f t="shared" si="0"/>
        <v>0</v>
      </c>
      <c r="R17" s="65">
        <f t="shared" si="0"/>
        <v>0</v>
      </c>
      <c r="U17" s="52"/>
      <c r="V17" s="52"/>
      <c r="W17" s="52"/>
    </row>
    <row r="18" spans="1:23" ht="12.75">
      <c r="A18" s="59"/>
      <c r="B18" s="112"/>
      <c r="C18" s="113"/>
      <c r="D18" s="113"/>
      <c r="E18" s="60"/>
      <c r="F18" s="61"/>
      <c r="G18" s="60"/>
      <c r="H18" s="62"/>
      <c r="I18" s="60"/>
      <c r="J18" s="62"/>
      <c r="K18" s="60"/>
      <c r="L18" s="64"/>
      <c r="M18" s="60"/>
      <c r="N18" s="64"/>
      <c r="O18" s="60"/>
      <c r="P18" s="64"/>
      <c r="Q18" s="65">
        <f t="shared" si="0"/>
        <v>0</v>
      </c>
      <c r="R18" s="65">
        <f t="shared" si="0"/>
        <v>0</v>
      </c>
      <c r="U18" s="52"/>
      <c r="V18" s="52"/>
      <c r="W18" s="52"/>
    </row>
    <row r="19" spans="1:23" ht="12.75">
      <c r="A19" s="59"/>
      <c r="B19" s="112"/>
      <c r="C19" s="113"/>
      <c r="D19" s="113"/>
      <c r="E19" s="60"/>
      <c r="F19" s="61"/>
      <c r="G19" s="60"/>
      <c r="H19" s="62"/>
      <c r="I19" s="60"/>
      <c r="J19" s="62"/>
      <c r="K19" s="60"/>
      <c r="L19" s="64"/>
      <c r="M19" s="60"/>
      <c r="N19" s="64"/>
      <c r="O19" s="60"/>
      <c r="P19" s="64"/>
      <c r="Q19" s="65">
        <f t="shared" si="0"/>
        <v>0</v>
      </c>
      <c r="R19" s="65">
        <f t="shared" si="0"/>
        <v>0</v>
      </c>
      <c r="U19" s="52"/>
      <c r="V19" s="52"/>
      <c r="W19" s="52"/>
    </row>
    <row r="20" spans="1:23" ht="12.75">
      <c r="A20" s="59"/>
      <c r="B20" s="112"/>
      <c r="C20" s="113"/>
      <c r="D20" s="113"/>
      <c r="E20" s="60"/>
      <c r="F20" s="61"/>
      <c r="G20" s="60"/>
      <c r="H20" s="62"/>
      <c r="I20" s="60"/>
      <c r="J20" s="62"/>
      <c r="K20" s="60"/>
      <c r="L20" s="64"/>
      <c r="M20" s="60"/>
      <c r="N20" s="64"/>
      <c r="O20" s="60"/>
      <c r="P20" s="64"/>
      <c r="Q20" s="65">
        <f t="shared" si="0"/>
        <v>0</v>
      </c>
      <c r="R20" s="65">
        <f t="shared" si="0"/>
        <v>0</v>
      </c>
      <c r="U20" s="52"/>
      <c r="V20" s="52"/>
      <c r="W20" s="52"/>
    </row>
    <row r="21" spans="1:23" ht="12.75">
      <c r="A21" s="59"/>
      <c r="B21" s="112"/>
      <c r="C21" s="113"/>
      <c r="D21" s="113"/>
      <c r="E21" s="60"/>
      <c r="F21" s="61"/>
      <c r="G21" s="60"/>
      <c r="H21" s="62"/>
      <c r="I21" s="60"/>
      <c r="J21" s="62"/>
      <c r="K21" s="60"/>
      <c r="L21" s="64"/>
      <c r="M21" s="60"/>
      <c r="N21" s="64"/>
      <c r="O21" s="60"/>
      <c r="P21" s="64"/>
      <c r="Q21" s="65">
        <f t="shared" si="0"/>
        <v>0</v>
      </c>
      <c r="R21" s="65">
        <f t="shared" si="0"/>
        <v>0</v>
      </c>
      <c r="U21" s="52"/>
      <c r="V21" s="52"/>
      <c r="W21" s="52"/>
    </row>
    <row r="22" spans="1:23" s="41" customFormat="1" ht="14.25" customHeight="1">
      <c r="A22" s="114" t="s">
        <v>42</v>
      </c>
      <c r="B22" s="114"/>
      <c r="C22" s="114"/>
      <c r="D22" s="114"/>
      <c r="E22" s="67">
        <f>ROUND(SUM(E9:E21),2)</f>
        <v>105476.25</v>
      </c>
      <c r="F22" s="68">
        <f>E22/Q22</f>
        <v>0.24657593138381026</v>
      </c>
      <c r="G22" s="67">
        <f>ROUND(SUM(G9:G21),2)</f>
        <v>102286.92</v>
      </c>
      <c r="H22" s="68">
        <f>G22/Q22</f>
        <v>0.2391201106161936</v>
      </c>
      <c r="I22" s="67">
        <f>ROUND(SUM(I9:I21),2)</f>
        <v>64000</v>
      </c>
      <c r="J22" s="68">
        <f>I22/Q22</f>
        <v>0.1496152888310293</v>
      </c>
      <c r="K22" s="67">
        <f>ROUND(SUM(K9:K21),2)</f>
        <v>64000</v>
      </c>
      <c r="L22" s="68">
        <f>K22/Q22</f>
        <v>0.1496152888310293</v>
      </c>
      <c r="M22" s="67">
        <f>ROUND(SUM(M9:M21),2)</f>
        <v>64000</v>
      </c>
      <c r="N22" s="68">
        <f>M22/Q22</f>
        <v>0.1496152888310293</v>
      </c>
      <c r="O22" s="67">
        <f>ROUND(SUM(O9:O21),2)</f>
        <v>28000.6</v>
      </c>
      <c r="P22" s="68">
        <f>O22/Q22</f>
        <v>0.06545809150690812</v>
      </c>
      <c r="Q22" s="65">
        <f>SUM(Q9:Q21)</f>
        <v>427763.77</v>
      </c>
      <c r="R22" s="65">
        <v>100</v>
      </c>
      <c r="U22" s="52"/>
      <c r="V22" s="52"/>
      <c r="W22" s="52"/>
    </row>
    <row r="23" spans="1:23" s="41" customFormat="1" ht="14.25" customHeight="1">
      <c r="A23" s="114" t="s">
        <v>43</v>
      </c>
      <c r="B23" s="114"/>
      <c r="C23" s="114"/>
      <c r="D23" s="114"/>
      <c r="E23" s="67">
        <f>E22</f>
        <v>105476.25</v>
      </c>
      <c r="F23" s="68">
        <f>E23/Q22</f>
        <v>0.24657593138381026</v>
      </c>
      <c r="G23" s="67">
        <f>E23+G22</f>
        <v>207763.16999999998</v>
      </c>
      <c r="H23" s="68">
        <f>G23/Q22</f>
        <v>0.4856960420000038</v>
      </c>
      <c r="I23" s="67">
        <f>G23+I22</f>
        <v>271763.17</v>
      </c>
      <c r="J23" s="68">
        <f>I23/Q22</f>
        <v>0.6353113308310332</v>
      </c>
      <c r="K23" s="67">
        <f>I23+K22</f>
        <v>335763.17</v>
      </c>
      <c r="L23" s="68">
        <f>K23/Q22</f>
        <v>0.7849266196620625</v>
      </c>
      <c r="M23" s="67">
        <f>K23+M22</f>
        <v>399763.17</v>
      </c>
      <c r="N23" s="68">
        <f>M23/Q22</f>
        <v>0.9345419084930918</v>
      </c>
      <c r="O23" s="67">
        <f>M23+O22</f>
        <v>427763.76999999996</v>
      </c>
      <c r="P23" s="68">
        <f>O23/Q22</f>
        <v>0.9999999999999999</v>
      </c>
      <c r="Q23" s="65"/>
      <c r="R23" s="65"/>
      <c r="U23" s="52"/>
      <c r="V23" s="52"/>
      <c r="W23" s="52"/>
    </row>
    <row r="24" spans="1:23" ht="105" customHeight="1">
      <c r="A24" s="115" t="s">
        <v>83</v>
      </c>
      <c r="B24" s="116"/>
      <c r="C24" s="116"/>
      <c r="D24" s="117"/>
      <c r="E24" s="115" t="s">
        <v>86</v>
      </c>
      <c r="F24" s="116"/>
      <c r="G24" s="116"/>
      <c r="H24" s="116"/>
      <c r="I24" s="116"/>
      <c r="J24" s="116"/>
      <c r="K24" s="116"/>
      <c r="L24" s="116"/>
      <c r="M24" s="117"/>
      <c r="N24" s="105" t="s">
        <v>44</v>
      </c>
      <c r="O24" s="106"/>
      <c r="P24" s="106"/>
      <c r="Q24" s="106"/>
      <c r="R24" s="107"/>
      <c r="U24" s="52"/>
      <c r="V24" s="52"/>
      <c r="W24" s="52"/>
    </row>
    <row r="25" spans="1:18" ht="16.5" customHeight="1">
      <c r="A25" s="108" t="s">
        <v>19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ht="16.5" customHeight="1">
      <c r="A26" s="110" t="s">
        <v>45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18" ht="16.5" customHeight="1">
      <c r="A27" s="111" t="s">
        <v>21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</sheetData>
  <sheetProtection/>
  <mergeCells count="41">
    <mergeCell ref="A1:E1"/>
    <mergeCell ref="F1:P2"/>
    <mergeCell ref="Q1:R3"/>
    <mergeCell ref="A2:B2"/>
    <mergeCell ref="C2:E2"/>
    <mergeCell ref="A3:B3"/>
    <mergeCell ref="C3:E3"/>
    <mergeCell ref="F3:P3"/>
    <mergeCell ref="E6:P6"/>
    <mergeCell ref="Q6:R7"/>
    <mergeCell ref="E7:F7"/>
    <mergeCell ref="G7:H7"/>
    <mergeCell ref="I7:J7"/>
    <mergeCell ref="K7:L7"/>
    <mergeCell ref="M7:N7"/>
    <mergeCell ref="O7:P7"/>
    <mergeCell ref="B9:D9"/>
    <mergeCell ref="B10:D10"/>
    <mergeCell ref="B11:D11"/>
    <mergeCell ref="B12:D12"/>
    <mergeCell ref="B13:D13"/>
    <mergeCell ref="A6:A8"/>
    <mergeCell ref="B6:D8"/>
    <mergeCell ref="A24:D24"/>
    <mergeCell ref="E24:M24"/>
    <mergeCell ref="B14:D14"/>
    <mergeCell ref="B15:D15"/>
    <mergeCell ref="B16:D16"/>
    <mergeCell ref="B17:D17"/>
    <mergeCell ref="B18:D18"/>
    <mergeCell ref="B19:D19"/>
    <mergeCell ref="Q5:R5"/>
    <mergeCell ref="A4:P5"/>
    <mergeCell ref="N24:R24"/>
    <mergeCell ref="A25:R25"/>
    <mergeCell ref="A26:R26"/>
    <mergeCell ref="A27:R27"/>
    <mergeCell ref="B20:D20"/>
    <mergeCell ref="B21:D21"/>
    <mergeCell ref="A22:D22"/>
    <mergeCell ref="A23:D23"/>
  </mergeCells>
  <hyperlinks>
    <hyperlink ref="A27" r:id="rId1" display="mailto:badesc@badesc.gov.br"/>
  </hyperlinks>
  <printOptions/>
  <pageMargins left="0.511811024" right="0.511811024" top="0.787401575" bottom="0.787401575" header="0.31496062" footer="0.31496062"/>
  <pageSetup fitToHeight="1" fitToWidth="1" orientation="landscape" paperSize="9" scale="87" r:id="rId4"/>
  <legacyDrawing r:id="rId3"/>
  <oleObjects>
    <oleObject progId="PBrush" shapeId="2284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Usuario</cp:lastModifiedBy>
  <cp:lastPrinted>2018-10-02T11:48:14Z</cp:lastPrinted>
  <dcterms:created xsi:type="dcterms:W3CDTF">2011-04-18T16:20:01Z</dcterms:created>
  <dcterms:modified xsi:type="dcterms:W3CDTF">2018-10-02T12:04:24Z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